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060" windowHeight="8580"/>
  </bookViews>
  <sheets>
    <sheet name="Börs_önerő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0" i="1" l="1"/>
  <c r="G39" i="1"/>
  <c r="H19" i="1"/>
  <c r="H38" i="1" s="1"/>
  <c r="H35" i="1"/>
  <c r="H33" i="1"/>
  <c r="H32" i="1"/>
  <c r="H31" i="1"/>
  <c r="H30" i="1"/>
  <c r="H29" i="1"/>
  <c r="H28" i="1"/>
  <c r="H27" i="1"/>
  <c r="I36" i="1"/>
  <c r="I34" i="1"/>
  <c r="E9" i="2" l="1"/>
  <c r="D9" i="2"/>
  <c r="D8" i="2"/>
  <c r="D7" i="2"/>
  <c r="D6" i="2"/>
  <c r="E3" i="2"/>
  <c r="D3" i="2"/>
  <c r="I23" i="1" l="1"/>
  <c r="H24" i="1" s="1"/>
  <c r="I7" i="1"/>
  <c r="E11" i="1"/>
  <c r="G15" i="1"/>
  <c r="I41" i="1" s="1"/>
  <c r="I17" i="1" l="1"/>
  <c r="I18" i="1" l="1"/>
</calcChain>
</file>

<file path=xl/sharedStrings.xml><?xml version="1.0" encoding="utf-8"?>
<sst xmlns="http://schemas.openxmlformats.org/spreadsheetml/2006/main" count="51" uniqueCount="51">
  <si>
    <t>Nem támogatható költségek:</t>
  </si>
  <si>
    <t>Törökbálinti úthelyreállítások: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</si>
  <si>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</si>
  <si>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fm</t>
  </si>
  <si>
    <r>
      <t>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</si>
  <si>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Varjú u-i átem. bontás:</t>
  </si>
  <si>
    <t>Törökbálinti u. bontás:</t>
  </si>
  <si>
    <t>Ft</t>
  </si>
  <si>
    <t>3,5 m</t>
  </si>
  <si>
    <t>Csőhíd, aknák:</t>
  </si>
  <si>
    <t>Tervezői becsült ber. költség:</t>
  </si>
  <si>
    <t>Központi költségek</t>
  </si>
  <si>
    <t>Kiviteli tervezés, előkészítés</t>
  </si>
  <si>
    <t>Régészet</t>
  </si>
  <si>
    <t>Nem támogatott Összesen:</t>
  </si>
  <si>
    <t>Budaörsi szv. felvezetés összesen:</t>
  </si>
  <si>
    <t>Budaörsi szv. felvezetés támogatott rész:</t>
  </si>
  <si>
    <t>Összeg HUF</t>
  </si>
  <si>
    <t>Szv. felvezetés támogatási összege (83,180581%)</t>
  </si>
  <si>
    <t>Szv. felvezetés saját rész:</t>
  </si>
  <si>
    <t>BKISZ 5 Budaörsi szennyvízfelvezetés</t>
  </si>
  <si>
    <t>Budaörsi csatornák rekonstrukciója:</t>
  </si>
  <si>
    <t>Rekonstrukció támogatási összege (83,180581%)</t>
  </si>
  <si>
    <t>Rekonstrukció saját rész:</t>
  </si>
  <si>
    <t>Budaörs által biztosítandó önerő:</t>
  </si>
  <si>
    <t>Támogatás (Felvezetés+rekonstrukció):</t>
  </si>
  <si>
    <t>Nettó beruházási költség 
eFt</t>
  </si>
  <si>
    <t>Nettó beruházási költség összesen eFt</t>
  </si>
  <si>
    <t>BKISZ 5 Budaörsi szennyvízbevezetés</t>
  </si>
  <si>
    <t>Tervezői költségbecslés</t>
  </si>
  <si>
    <t>központi költségek + tervezés</t>
  </si>
  <si>
    <t>Nem elszámolható költségek (becsült)</t>
  </si>
  <si>
    <t>Elszámolható (1 - 2)</t>
  </si>
  <si>
    <t xml:space="preserve">Támogatás (3 * 83,180581 %) </t>
  </si>
  <si>
    <t>Budaörsi önrész (3 - 4)</t>
  </si>
  <si>
    <t>ÁFA
eFt</t>
  </si>
  <si>
    <t>Budaörsi finanszírozás összesen (2 + 5)</t>
  </si>
  <si>
    <t>Nem támogatható rész*:</t>
  </si>
  <si>
    <t>* A csatornarekonstrukcióknál a beruházás költségszerkezete nem ismert, ezért úgy szerepel mintha az egész támogatható lenne!</t>
  </si>
  <si>
    <t>Teljes költség:</t>
  </si>
  <si>
    <t>Elszámolható költség:</t>
  </si>
  <si>
    <t>Egyéb, a projektben elszámolható költség</t>
  </si>
  <si>
    <t>Ingatlan és kapcs. Vagyonértékű jog</t>
  </si>
  <si>
    <t>Területelőkészítés</t>
  </si>
  <si>
    <t>Közbeszerzés (beruházás értékében)</t>
  </si>
  <si>
    <t>Projektmenedzsment</t>
  </si>
  <si>
    <t>Mérnöki feladatok</t>
  </si>
  <si>
    <t>Egyéb pr.elem (beruházás érdekében)</t>
  </si>
  <si>
    <t>Tartalék</t>
  </si>
  <si>
    <t>Összes költség (Szennyvíz felvezetés + rekonstrukció + egyéb elszámolható)</t>
  </si>
  <si>
    <t>Összes költség a tartalékkal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</si>
</sst>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0" fontId="0" fillId="0" borderId="10" xfId="0" applyFill="1" applyBorder="1"/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2" borderId="6" xfId="0" applyFill="1" applyBorder="1"/>
    <xf numFmtId="0" fontId="0" fillId="3" borderId="10" xfId="0" applyFill="1" applyBorder="1"/>
    <xf numFmtId="3" fontId="0" fillId="3" borderId="10" xfId="0" applyNumberFormat="1" applyFill="1" applyBorder="1"/>
    <xf numFmtId="0" fontId="0" fillId="0" borderId="0" xfId="0" applyAlignment="1">
      <alignment horizontal="left"/>
    </xf>
    <xf numFmtId="0" fontId="0" fillId="0" borderId="16" xfId="0" applyBorder="1"/>
    <xf numFmtId="3" fontId="0" fillId="0" borderId="17" xfId="0" applyNumberForma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0" borderId="19" xfId="0" applyNumberFormat="1" applyBorder="1"/>
    <xf numFmtId="0" fontId="0" fillId="0" borderId="20" xfId="0" applyBorder="1"/>
    <xf numFmtId="0" fontId="1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3" fontId="1" fillId="3" borderId="15" xfId="0" applyNumberFormat="1" applyFont="1" applyFill="1" applyBorder="1"/>
    <xf numFmtId="0" fontId="0" fillId="4" borderId="21" xfId="0" applyFill="1" applyBorder="1"/>
    <xf numFmtId="0" fontId="0" fillId="4" borderId="22" xfId="0" applyFill="1" applyBorder="1"/>
    <xf numFmtId="3" fontId="1" fillId="4" borderId="22" xfId="0" applyNumberFormat="1" applyFont="1" applyFill="1" applyBorder="1"/>
    <xf numFmtId="0" fontId="0" fillId="4" borderId="23" xfId="0" applyFill="1" applyBorder="1"/>
    <xf numFmtId="0" fontId="1" fillId="4" borderId="16" xfId="0" applyFont="1" applyFill="1" applyBorder="1"/>
    <xf numFmtId="0" fontId="0" fillId="4" borderId="0" xfId="0" applyFill="1" applyBorder="1"/>
    <xf numFmtId="3" fontId="1" fillId="4" borderId="17" xfId="0" applyNumberFormat="1" applyFont="1" applyFill="1" applyBorder="1"/>
    <xf numFmtId="3" fontId="3" fillId="0" borderId="0" xfId="0" applyNumberFormat="1" applyFont="1" applyBorder="1"/>
    <xf numFmtId="3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1" fillId="3" borderId="10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0" fillId="0" borderId="16" xfId="0" applyFill="1" applyBorder="1"/>
    <xf numFmtId="0" fontId="0" fillId="0" borderId="18" xfId="0" applyFill="1" applyBorder="1"/>
    <xf numFmtId="3" fontId="0" fillId="0" borderId="20" xfId="0" applyNumberFormat="1" applyBorder="1"/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16" zoomScaleNormal="100" workbookViewId="0">
      <selection activeCell="M19" sqref="M19"/>
    </sheetView>
  </sheetViews>
  <sheetFormatPr defaultRowHeight="15" x14ac:dyDescent="0.25"/>
  <cols>
    <col min="4" max="4" width="7.42578125" customWidth="1"/>
    <col min="5" max="5" width="7" customWidth="1"/>
    <col min="6" max="6" width="5.85546875" customWidth="1"/>
    <col min="7" max="7" width="12.140625" customWidth="1"/>
    <col min="8" max="8" width="10.5703125" customWidth="1"/>
    <col min="9" max="9" width="13.7109375" customWidth="1"/>
    <col min="10" max="10" width="10.85546875" bestFit="1" customWidth="1"/>
    <col min="14" max="14" width="15.85546875" customWidth="1"/>
  </cols>
  <sheetData>
    <row r="1" spans="1:10" x14ac:dyDescent="0.25">
      <c r="H1" s="42" t="s">
        <v>17</v>
      </c>
      <c r="I1" s="42"/>
      <c r="J1" s="2"/>
    </row>
    <row r="2" spans="1:10" x14ac:dyDescent="0.25">
      <c r="A2" s="29" t="s">
        <v>20</v>
      </c>
      <c r="B2" s="30"/>
      <c r="C2" s="30"/>
      <c r="D2" s="30"/>
      <c r="E2" s="30"/>
      <c r="F2" s="30"/>
      <c r="G2" s="30"/>
      <c r="H2" s="30"/>
      <c r="I2" s="31"/>
    </row>
    <row r="3" spans="1:10" x14ac:dyDescent="0.25">
      <c r="A3" s="21" t="s">
        <v>10</v>
      </c>
      <c r="B3" s="3"/>
      <c r="C3" s="3"/>
      <c r="D3" s="3"/>
      <c r="E3" s="3"/>
      <c r="F3" s="3"/>
      <c r="G3" s="3"/>
      <c r="H3" s="3"/>
      <c r="I3" s="22">
        <v>889117000</v>
      </c>
    </row>
    <row r="4" spans="1:10" x14ac:dyDescent="0.25">
      <c r="A4" s="21" t="s">
        <v>11</v>
      </c>
      <c r="B4" s="3"/>
      <c r="C4" s="3"/>
      <c r="D4" s="3"/>
      <c r="E4" s="3"/>
      <c r="F4" s="3"/>
      <c r="G4" s="3"/>
      <c r="H4" s="3"/>
      <c r="I4" s="22">
        <v>29200000</v>
      </c>
    </row>
    <row r="5" spans="1:10" x14ac:dyDescent="0.25">
      <c r="A5" s="21" t="s">
        <v>12</v>
      </c>
      <c r="B5" s="3"/>
      <c r="C5" s="3"/>
      <c r="D5" s="3"/>
      <c r="E5" s="3"/>
      <c r="F5" s="3"/>
      <c r="G5" s="3"/>
      <c r="H5" s="3"/>
      <c r="I5" s="22">
        <v>55000000</v>
      </c>
    </row>
    <row r="6" spans="1:10" x14ac:dyDescent="0.25">
      <c r="A6" s="21" t="s">
        <v>13</v>
      </c>
      <c r="B6" s="3"/>
      <c r="C6" s="3"/>
      <c r="D6" s="3"/>
      <c r="E6" s="3"/>
      <c r="F6" s="3"/>
      <c r="G6" s="3"/>
      <c r="H6" s="3"/>
      <c r="I6" s="22">
        <v>14201750</v>
      </c>
    </row>
    <row r="7" spans="1:10" x14ac:dyDescent="0.25">
      <c r="A7" s="37" t="s">
        <v>15</v>
      </c>
      <c r="B7" s="38"/>
      <c r="C7" s="38"/>
      <c r="D7" s="38"/>
      <c r="E7" s="38"/>
      <c r="F7" s="38"/>
      <c r="G7" s="38"/>
      <c r="H7" s="38"/>
      <c r="I7" s="39">
        <f>SUM(I3:I6)</f>
        <v>987518750</v>
      </c>
      <c r="J7" s="1"/>
    </row>
    <row r="8" spans="1:10" x14ac:dyDescent="0.25">
      <c r="A8" s="21"/>
      <c r="B8" s="3"/>
      <c r="C8" s="3"/>
      <c r="D8" s="3"/>
      <c r="E8" s="3"/>
      <c r="F8" s="3"/>
      <c r="G8" s="3"/>
      <c r="H8" s="3"/>
      <c r="I8" s="22"/>
    </row>
    <row r="9" spans="1:10" x14ac:dyDescent="0.25">
      <c r="A9" s="21" t="s">
        <v>0</v>
      </c>
      <c r="B9" s="3"/>
      <c r="C9" s="3"/>
      <c r="D9" s="6" t="s">
        <v>3</v>
      </c>
      <c r="E9" s="6" t="s">
        <v>8</v>
      </c>
      <c r="F9" s="3"/>
      <c r="G9" s="3"/>
      <c r="H9" s="3"/>
      <c r="I9" s="24"/>
    </row>
    <row r="10" spans="1:10" ht="17.25" x14ac:dyDescent="0.25">
      <c r="A10" s="21"/>
      <c r="B10" s="3"/>
      <c r="C10" s="3"/>
      <c r="D10" s="3"/>
      <c r="E10" s="6" t="s">
        <v>2</v>
      </c>
      <c r="F10" s="3" t="s">
        <v>4</v>
      </c>
      <c r="G10" s="3" t="s">
        <v>7</v>
      </c>
      <c r="H10" s="3"/>
      <c r="I10" s="24"/>
    </row>
    <row r="11" spans="1:10" x14ac:dyDescent="0.25">
      <c r="A11" s="21" t="s">
        <v>1</v>
      </c>
      <c r="B11" s="3"/>
      <c r="C11" s="3"/>
      <c r="D11" s="40">
        <v>1200</v>
      </c>
      <c r="E11" s="40">
        <f>3*D11</f>
        <v>3600</v>
      </c>
      <c r="F11" s="40">
        <v>5000</v>
      </c>
      <c r="G11" s="4"/>
      <c r="H11" s="3"/>
      <c r="I11" s="24"/>
    </row>
    <row r="12" spans="1:10" x14ac:dyDescent="0.25">
      <c r="A12" s="21" t="s">
        <v>5</v>
      </c>
      <c r="B12" s="3"/>
      <c r="C12" s="3"/>
      <c r="D12" s="3"/>
      <c r="E12" s="3"/>
      <c r="F12" s="3"/>
      <c r="G12" s="4">
        <v>1000000</v>
      </c>
      <c r="H12" s="3"/>
      <c r="I12" s="24"/>
    </row>
    <row r="13" spans="1:10" x14ac:dyDescent="0.25">
      <c r="A13" s="21" t="s">
        <v>6</v>
      </c>
      <c r="B13" s="3"/>
      <c r="C13" s="3"/>
      <c r="D13" s="3"/>
      <c r="E13" s="3"/>
      <c r="F13" s="3"/>
      <c r="G13" s="4">
        <v>500000</v>
      </c>
      <c r="H13" s="3"/>
      <c r="I13" s="24"/>
    </row>
    <row r="14" spans="1:10" x14ac:dyDescent="0.25">
      <c r="A14" s="21" t="s">
        <v>9</v>
      </c>
      <c r="B14" s="3"/>
      <c r="C14" s="3"/>
      <c r="D14" s="3"/>
      <c r="E14" s="3"/>
      <c r="F14" s="3"/>
      <c r="G14" s="4">
        <v>740000</v>
      </c>
      <c r="H14" s="3"/>
      <c r="I14" s="24"/>
    </row>
    <row r="15" spans="1:10" x14ac:dyDescent="0.25">
      <c r="A15" s="21" t="s">
        <v>14</v>
      </c>
      <c r="B15" s="3"/>
      <c r="C15" s="3"/>
      <c r="D15" s="3"/>
      <c r="E15" s="3"/>
      <c r="F15" s="3"/>
      <c r="G15" s="4">
        <f>SUM(G11:G14)</f>
        <v>2240000</v>
      </c>
      <c r="I15" s="24"/>
    </row>
    <row r="16" spans="1:10" x14ac:dyDescent="0.25">
      <c r="A16" s="21"/>
      <c r="B16" s="3"/>
      <c r="C16" s="3"/>
      <c r="D16" s="3"/>
      <c r="E16" s="3"/>
      <c r="F16" s="3"/>
      <c r="G16" s="3"/>
      <c r="H16" s="3"/>
      <c r="I16" s="24"/>
    </row>
    <row r="17" spans="1:14" x14ac:dyDescent="0.25">
      <c r="A17" s="23" t="s">
        <v>16</v>
      </c>
      <c r="B17" s="3"/>
      <c r="C17" s="3"/>
      <c r="D17" s="3"/>
      <c r="E17" s="3"/>
      <c r="F17" s="3"/>
      <c r="G17" s="3"/>
      <c r="H17" s="3"/>
      <c r="I17" s="22">
        <f>I7-G15</f>
        <v>985278750</v>
      </c>
    </row>
    <row r="18" spans="1:14" x14ac:dyDescent="0.25">
      <c r="A18" s="21" t="s">
        <v>18</v>
      </c>
      <c r="B18" s="3"/>
      <c r="C18" s="3"/>
      <c r="D18" s="3"/>
      <c r="E18" s="3"/>
      <c r="F18" s="3"/>
      <c r="G18" s="3"/>
      <c r="H18" s="3"/>
      <c r="I18" s="22">
        <f>I17*0.83180581</f>
        <v>819560588.7195375</v>
      </c>
    </row>
    <row r="19" spans="1:14" x14ac:dyDescent="0.25">
      <c r="A19" s="25" t="s">
        <v>19</v>
      </c>
      <c r="B19" s="26"/>
      <c r="C19" s="26"/>
      <c r="D19" s="26"/>
      <c r="E19" s="26"/>
      <c r="F19" s="26"/>
      <c r="G19" s="27">
        <v>-165718161.28046301</v>
      </c>
      <c r="H19" s="27">
        <f>I7*(1-0.83180581)</f>
        <v>166094916.26606253</v>
      </c>
      <c r="I19" s="28"/>
      <c r="J19" s="1"/>
    </row>
    <row r="21" spans="1:14" x14ac:dyDescent="0.25">
      <c r="A21" s="29" t="s">
        <v>21</v>
      </c>
      <c r="B21" s="30"/>
      <c r="C21" s="30"/>
      <c r="D21" s="30"/>
      <c r="E21" s="30"/>
      <c r="F21" s="30"/>
      <c r="G21" s="30"/>
      <c r="H21" s="30"/>
      <c r="I21" s="32">
        <v>500968000</v>
      </c>
      <c r="J21" s="1"/>
    </row>
    <row r="22" spans="1:14" x14ac:dyDescent="0.25">
      <c r="A22" s="21" t="s">
        <v>37</v>
      </c>
      <c r="B22" s="3"/>
      <c r="C22" s="3"/>
      <c r="D22" s="3"/>
      <c r="E22" s="3"/>
      <c r="F22" s="3"/>
      <c r="G22" s="3"/>
      <c r="H22" s="3">
        <v>0</v>
      </c>
      <c r="I22" s="24"/>
    </row>
    <row r="23" spans="1:14" x14ac:dyDescent="0.25">
      <c r="A23" s="21" t="s">
        <v>22</v>
      </c>
      <c r="B23" s="3"/>
      <c r="C23" s="3"/>
      <c r="D23" s="3"/>
      <c r="E23" s="3"/>
      <c r="F23" s="3"/>
      <c r="G23" s="3"/>
      <c r="H23" s="3"/>
      <c r="I23" s="22">
        <f>I21*0.83180581</f>
        <v>416708093.02407998</v>
      </c>
    </row>
    <row r="24" spans="1:14" x14ac:dyDescent="0.25">
      <c r="A24" s="25" t="s">
        <v>23</v>
      </c>
      <c r="B24" s="26"/>
      <c r="C24" s="26"/>
      <c r="D24" s="26"/>
      <c r="E24" s="26"/>
      <c r="F24" s="26"/>
      <c r="G24" s="26"/>
      <c r="H24" s="27">
        <f>I21-I23</f>
        <v>84259906.975920022</v>
      </c>
      <c r="I24" s="28"/>
      <c r="J24" s="1"/>
    </row>
    <row r="25" spans="1:14" x14ac:dyDescent="0.25">
      <c r="A25" s="3"/>
      <c r="B25" s="3"/>
      <c r="C25" s="3"/>
      <c r="D25" s="3"/>
      <c r="E25" s="3"/>
      <c r="F25" s="3"/>
      <c r="G25" s="3"/>
      <c r="H25" s="4"/>
      <c r="I25" s="3"/>
      <c r="J25" s="1"/>
    </row>
    <row r="26" spans="1:14" x14ac:dyDescent="0.25">
      <c r="A26" s="62" t="s">
        <v>41</v>
      </c>
      <c r="B26" s="63"/>
      <c r="C26" s="63"/>
      <c r="D26" s="63"/>
      <c r="E26" s="63"/>
      <c r="F26" s="63"/>
      <c r="G26" s="63"/>
      <c r="H26" s="63"/>
      <c r="I26" s="64"/>
      <c r="J26" s="1"/>
    </row>
    <row r="27" spans="1:14" x14ac:dyDescent="0.25">
      <c r="A27" s="59" t="s">
        <v>42</v>
      </c>
      <c r="B27" s="3"/>
      <c r="C27" s="3"/>
      <c r="D27" s="3"/>
      <c r="E27" s="3"/>
      <c r="F27" s="3"/>
      <c r="G27" s="3"/>
      <c r="H27" s="4">
        <f>I27*(1-0.83180581)</f>
        <v>672776.76000000013</v>
      </c>
      <c r="I27" s="22">
        <v>4000000</v>
      </c>
      <c r="J27" s="1"/>
    </row>
    <row r="28" spans="1:14" x14ac:dyDescent="0.25">
      <c r="A28" s="59" t="s">
        <v>43</v>
      </c>
      <c r="B28" s="3"/>
      <c r="C28" s="3"/>
      <c r="D28" s="3"/>
      <c r="E28" s="3"/>
      <c r="F28" s="3"/>
      <c r="G28" s="3"/>
      <c r="H28" s="4">
        <f>I28*(1-0.83180581)</f>
        <v>33638.838000000003</v>
      </c>
      <c r="I28" s="22">
        <v>200000</v>
      </c>
      <c r="J28" s="1"/>
    </row>
    <row r="29" spans="1:14" x14ac:dyDescent="0.25">
      <c r="A29" s="59" t="s">
        <v>44</v>
      </c>
      <c r="B29" s="3"/>
      <c r="C29" s="3"/>
      <c r="D29" s="3"/>
      <c r="E29" s="3"/>
      <c r="F29" s="3"/>
      <c r="G29" s="3"/>
      <c r="H29" s="4">
        <f>I29*(1-0.83180581)</f>
        <v>16819.419000000002</v>
      </c>
      <c r="I29" s="22">
        <v>100000</v>
      </c>
      <c r="J29" s="1"/>
    </row>
    <row r="30" spans="1:14" x14ac:dyDescent="0.25">
      <c r="A30" s="59" t="s">
        <v>45</v>
      </c>
      <c r="B30" s="3"/>
      <c r="C30" s="3"/>
      <c r="D30" s="3"/>
      <c r="E30" s="3"/>
      <c r="F30" s="3"/>
      <c r="G30" s="3"/>
      <c r="H30" s="4">
        <f>I30*(1-0.83180581)</f>
        <v>0</v>
      </c>
      <c r="I30" s="24"/>
      <c r="J30" s="1"/>
    </row>
    <row r="31" spans="1:14" x14ac:dyDescent="0.25">
      <c r="A31" s="59" t="s">
        <v>46</v>
      </c>
      <c r="B31" s="3"/>
      <c r="C31" s="3"/>
      <c r="D31" s="3"/>
      <c r="E31" s="3"/>
      <c r="F31" s="3"/>
      <c r="G31" s="3"/>
      <c r="H31" s="4">
        <f>I31*(1-0.83180581)</f>
        <v>5045825.7</v>
      </c>
      <c r="I31" s="22">
        <v>30000000</v>
      </c>
      <c r="J31" s="1"/>
      <c r="N31" s="4"/>
    </row>
    <row r="32" spans="1:14" x14ac:dyDescent="0.25">
      <c r="A32" s="60" t="s">
        <v>47</v>
      </c>
      <c r="B32" s="26"/>
      <c r="C32" s="26"/>
      <c r="D32" s="26"/>
      <c r="E32" s="26"/>
      <c r="F32" s="26"/>
      <c r="G32" s="26"/>
      <c r="H32" s="27">
        <f>I32*(1-0.83180581)</f>
        <v>33638.838000000003</v>
      </c>
      <c r="I32" s="61">
        <v>200000</v>
      </c>
      <c r="J32" s="1"/>
      <c r="N32" s="4"/>
    </row>
    <row r="33" spans="1:14" x14ac:dyDescent="0.25">
      <c r="A33" s="56"/>
      <c r="B33" s="3"/>
      <c r="C33" s="3"/>
      <c r="D33" s="3"/>
      <c r="E33" s="3"/>
      <c r="F33" s="3"/>
      <c r="G33" s="3"/>
      <c r="H33" s="4">
        <f>SUM(H27:H32)</f>
        <v>5802699.5550000006</v>
      </c>
      <c r="I33" s="4"/>
      <c r="J33" s="1"/>
      <c r="N33" s="4"/>
    </row>
    <row r="34" spans="1:14" x14ac:dyDescent="0.25">
      <c r="A34" s="57" t="s">
        <v>49</v>
      </c>
      <c r="B34" s="3"/>
      <c r="C34" s="3"/>
      <c r="D34" s="3"/>
      <c r="E34" s="3"/>
      <c r="F34" s="3"/>
      <c r="G34" s="3"/>
      <c r="H34" s="4"/>
      <c r="I34" s="58">
        <f>I7+I21+I27+I28+I29+I31+I32</f>
        <v>1522986750</v>
      </c>
      <c r="J34" s="1"/>
      <c r="N34" s="4"/>
    </row>
    <row r="35" spans="1:14" x14ac:dyDescent="0.25">
      <c r="A35" s="56" t="s">
        <v>48</v>
      </c>
      <c r="H35" s="4">
        <f>I35*(1-0.83180581)</f>
        <v>1588604.7207839701</v>
      </c>
      <c r="I35" s="1">
        <v>9445063</v>
      </c>
      <c r="N35" s="4"/>
    </row>
    <row r="36" spans="1:14" x14ac:dyDescent="0.25">
      <c r="A36" s="56" t="s">
        <v>50</v>
      </c>
      <c r="I36" s="41">
        <f>I34+I35</f>
        <v>1532431813</v>
      </c>
      <c r="N36" s="4"/>
    </row>
    <row r="37" spans="1:14" x14ac:dyDescent="0.25">
      <c r="A37" s="56"/>
      <c r="I37" s="1"/>
      <c r="N37" s="4"/>
    </row>
    <row r="38" spans="1:14" x14ac:dyDescent="0.25">
      <c r="A38" s="33" t="s">
        <v>24</v>
      </c>
      <c r="B38" s="34"/>
      <c r="C38" s="34"/>
      <c r="D38" s="34"/>
      <c r="E38" s="34"/>
      <c r="F38" s="34"/>
      <c r="G38" s="34"/>
      <c r="H38" s="35">
        <f>H19+H24+H33+H35</f>
        <v>257746127.51776654</v>
      </c>
      <c r="I38" s="36"/>
      <c r="J38" s="1"/>
      <c r="N38" s="1"/>
    </row>
    <row r="39" spans="1:14" x14ac:dyDescent="0.25">
      <c r="A39" t="s">
        <v>25</v>
      </c>
      <c r="G39" s="1">
        <f>I36-H38</f>
        <v>1274685685.4822335</v>
      </c>
      <c r="I39" s="41"/>
    </row>
    <row r="40" spans="1:14" x14ac:dyDescent="0.25">
      <c r="A40" t="s">
        <v>39</v>
      </c>
      <c r="I40" s="41">
        <f>I36</f>
        <v>1532431813</v>
      </c>
    </row>
    <row r="41" spans="1:14" x14ac:dyDescent="0.25">
      <c r="A41" t="s">
        <v>40</v>
      </c>
      <c r="I41" s="1">
        <f>I40-G15</f>
        <v>1530191813</v>
      </c>
    </row>
    <row r="42" spans="1:14" x14ac:dyDescent="0.25">
      <c r="I42" s="1"/>
    </row>
    <row r="43" spans="1:14" x14ac:dyDescent="0.25">
      <c r="I43" s="1"/>
    </row>
    <row r="45" spans="1:14" ht="29.25" customHeight="1" x14ac:dyDescent="0.25">
      <c r="A45" s="43" t="s">
        <v>38</v>
      </c>
      <c r="B45" s="43"/>
      <c r="C45" s="43"/>
      <c r="D45" s="43"/>
      <c r="E45" s="43"/>
      <c r="F45" s="43"/>
      <c r="G45" s="43"/>
    </row>
    <row r="46" spans="1:14" x14ac:dyDescent="0.25">
      <c r="A46" s="20"/>
    </row>
  </sheetData>
  <mergeCells count="3">
    <mergeCell ref="H1:I1"/>
    <mergeCell ref="A45:G45"/>
    <mergeCell ref="A26:I26"/>
  </mergeCells>
  <pageMargins left="0.49" right="0.44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J24" sqref="J24"/>
    </sheetView>
  </sheetViews>
  <sheetFormatPr defaultRowHeight="15" x14ac:dyDescent="0.25"/>
  <cols>
    <col min="1" max="1" width="7" customWidth="1"/>
    <col min="2" max="2" width="36.85546875" customWidth="1"/>
    <col min="3" max="3" width="29.42578125" customWidth="1"/>
    <col min="4" max="4" width="31.28515625" customWidth="1"/>
    <col min="5" max="5" width="18.28515625" customWidth="1"/>
    <col min="6" max="6" width="18.5703125" customWidth="1"/>
  </cols>
  <sheetData>
    <row r="1" spans="1:5" ht="30.75" thickBot="1" x14ac:dyDescent="0.3">
      <c r="A1" s="5"/>
      <c r="B1" s="7"/>
      <c r="C1" s="8" t="s">
        <v>26</v>
      </c>
      <c r="D1" s="8" t="s">
        <v>27</v>
      </c>
      <c r="E1" s="16" t="s">
        <v>35</v>
      </c>
    </row>
    <row r="2" spans="1:5" ht="29.25" customHeight="1" x14ac:dyDescent="0.25">
      <c r="A2" s="17"/>
      <c r="B2" s="46" t="s">
        <v>28</v>
      </c>
      <c r="C2" s="46"/>
      <c r="D2" s="46"/>
      <c r="E2" s="47"/>
    </row>
    <row r="3" spans="1:5" x14ac:dyDescent="0.25">
      <c r="A3" s="48">
        <v>1</v>
      </c>
      <c r="B3" s="18" t="s">
        <v>29</v>
      </c>
      <c r="C3" s="19">
        <v>889117</v>
      </c>
      <c r="D3" s="44">
        <f>C3+C4</f>
        <v>987517</v>
      </c>
      <c r="E3" s="45">
        <f>0.27*D3</f>
        <v>266629.59000000003</v>
      </c>
    </row>
    <row r="4" spans="1:5" x14ac:dyDescent="0.25">
      <c r="A4" s="48"/>
      <c r="B4" s="18" t="s">
        <v>30</v>
      </c>
      <c r="C4" s="19">
        <v>98400</v>
      </c>
      <c r="D4" s="44"/>
      <c r="E4" s="45"/>
    </row>
    <row r="5" spans="1:5" x14ac:dyDescent="0.25">
      <c r="A5" s="9">
        <v>2</v>
      </c>
      <c r="B5" s="12" t="s">
        <v>31</v>
      </c>
      <c r="C5" s="10"/>
      <c r="D5" s="13">
        <v>20240</v>
      </c>
      <c r="E5" s="14"/>
    </row>
    <row r="6" spans="1:5" x14ac:dyDescent="0.25">
      <c r="A6" s="9">
        <v>3</v>
      </c>
      <c r="B6" s="12" t="s">
        <v>32</v>
      </c>
      <c r="C6" s="10"/>
      <c r="D6" s="11">
        <f>D3-D5</f>
        <v>967277</v>
      </c>
      <c r="E6" s="15"/>
    </row>
    <row r="7" spans="1:5" x14ac:dyDescent="0.25">
      <c r="A7" s="9">
        <v>4</v>
      </c>
      <c r="B7" s="12" t="s">
        <v>33</v>
      </c>
      <c r="C7" s="10"/>
      <c r="D7" s="11">
        <f>D6*0.83180581</f>
        <v>804586.62847937003</v>
      </c>
      <c r="E7" s="15"/>
    </row>
    <row r="8" spans="1:5" x14ac:dyDescent="0.25">
      <c r="A8" s="9">
        <v>5</v>
      </c>
      <c r="B8" s="12" t="s">
        <v>34</v>
      </c>
      <c r="C8" s="10"/>
      <c r="D8" s="13">
        <f>D6-D7</f>
        <v>162690.37152062997</v>
      </c>
      <c r="E8" s="15"/>
    </row>
    <row r="9" spans="1:5" x14ac:dyDescent="0.25">
      <c r="A9" s="48">
        <v>6</v>
      </c>
      <c r="B9" s="50" t="s">
        <v>36</v>
      </c>
      <c r="C9" s="50"/>
      <c r="D9" s="52">
        <f>D5+D8</f>
        <v>182930.37152062997</v>
      </c>
      <c r="E9" s="54">
        <f>E3</f>
        <v>266629.59000000003</v>
      </c>
    </row>
    <row r="10" spans="1:5" ht="15.75" thickBot="1" x14ac:dyDescent="0.3">
      <c r="A10" s="49"/>
      <c r="B10" s="51"/>
      <c r="C10" s="51"/>
      <c r="D10" s="53"/>
      <c r="E10" s="55"/>
    </row>
  </sheetData>
  <mergeCells count="9">
    <mergeCell ref="D3:D4"/>
    <mergeCell ref="E3:E4"/>
    <mergeCell ref="B2:E2"/>
    <mergeCell ref="A3:A4"/>
    <mergeCell ref="A9:A10"/>
    <mergeCell ref="B9:B10"/>
    <mergeCell ref="D9:D10"/>
    <mergeCell ref="C9:C10"/>
    <mergeCell ref="E9:E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Börs_önerő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Tóbiás Sándor</dc:creator>
  <cp:lastModifiedBy>Tóbiás Sándor</cp:lastModifiedBy>
  <cp:lastPrinted>2016-02-10T15:31:29Z</cp:lastPrinted>
  <dcterms:created xsi:type="dcterms:W3CDTF">2016-01-19T14:19:30Z</dcterms:created>
  <dcterms:modified xsi:type="dcterms:W3CDTF">2016-02-10T15:40:24Z</dcterms:modified>
</cp:coreProperties>
</file>